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牟方元\xwechat_files\wxid_c4z9lmydw1d512_1ce9\msg\file\2026-09\"/>
    </mc:Choice>
  </mc:AlternateContent>
  <bookViews>
    <workbookView windowWidth="23040" windowHeight="9060" firstSheet="1" activeTab="1"/>
  </bookViews>
  <sheets>
    <sheet name="采购策划会模板" sheetId="9" state="hidden" r:id="rId1"/>
    <sheet name="电缆" sheetId="27" r:id="rId2"/>
    <sheet name="Sheet1" sheetId="21" state="hidden" r:id="rId3"/>
    <sheet name="招标过程汇报格式" sheetId="11" state="hidden" r:id="rId4"/>
  </sheets>
  <definedNames>
    <definedName name="_xlnm._FilterDatabase" localSheetId="1" hidden="1">电缆!$B$3:$G$36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<sst xmlns="http://schemas.openxmlformats.org/spreadsheetml/2006/main" count="193" uniqueCount="131">
  <si>
    <t>一、项目信息</t>
  </si>
  <si>
    <t>营销主管</t>
  </si>
  <si>
    <t>王凤岗</t>
  </si>
  <si>
    <t>项目里程碑节点</t>
  </si>
  <si>
    <t>项目经理</t>
  </si>
  <si>
    <t>李鹏程</t>
  </si>
  <si>
    <t>里程碑1</t>
  </si>
  <si>
    <t>采购工程师</t>
  </si>
  <si>
    <t>耿云晓</t>
  </si>
  <si>
    <t>里程碑2</t>
  </si>
  <si>
    <t>上包合同形式</t>
  </si>
  <si>
    <t>总价合同</t>
  </si>
  <si>
    <t>里程碑3</t>
  </si>
  <si>
    <t>集采金额</t>
  </si>
  <si>
    <t>未整理完成</t>
  </si>
  <si>
    <t>里程碑4</t>
  </si>
  <si>
    <t>集采上限</t>
  </si>
  <si>
    <t>里程碑5</t>
  </si>
  <si>
    <t>采购跟踪表</t>
  </si>
  <si>
    <t>无</t>
  </si>
  <si>
    <t>里程碑6</t>
  </si>
  <si>
    <t>二、物资信息</t>
  </si>
  <si>
    <t>设备名称</t>
  </si>
  <si>
    <t>到场时间</t>
  </si>
  <si>
    <t>专业工程师</t>
  </si>
  <si>
    <t>上包品牌</t>
  </si>
  <si>
    <t>推荐品牌（业主推荐/往期品牌）</t>
  </si>
  <si>
    <t>计划轮次及天数</t>
  </si>
  <si>
    <t>项目报审业主审批周期</t>
  </si>
  <si>
    <t>投标盈亏情况说明</t>
  </si>
  <si>
    <t>亏损应对策划</t>
  </si>
  <si>
    <t>品牌</t>
  </si>
  <si>
    <t>联系人</t>
  </si>
  <si>
    <t>电话</t>
  </si>
  <si>
    <t>配电箱</t>
  </si>
  <si>
    <t>3月初</t>
  </si>
  <si>
    <t>杨浩</t>
  </si>
  <si>
    <t>苏州上方、江苏合成、瑞中电气、福电</t>
  </si>
  <si>
    <t>2轮/7天</t>
  </si>
  <si>
    <t>三、和项目说明</t>
  </si>
  <si>
    <t>招标需要的资料：</t>
  </si>
  <si>
    <t>1、询价单</t>
  </si>
  <si>
    <t>2、技术文件</t>
  </si>
  <si>
    <t>3、图纸</t>
  </si>
  <si>
    <t>进度安排：</t>
  </si>
  <si>
    <t>每轮报价2-3天，每轮汇报后希望项目的澄清时间2-3天；</t>
  </si>
  <si>
    <t>1、通知项目经理、工程师定标轮次及定标时间。</t>
  </si>
  <si>
    <t>2、和工程师确认澄清时间，缩短澄清周期。</t>
  </si>
  <si>
    <t>3、沟通项目报审业主审批时间：暂估7天。</t>
  </si>
  <si>
    <t>保密性宣讲：</t>
  </si>
  <si>
    <t>希望品牌及价格做到过程保密；</t>
  </si>
  <si>
    <t>谈判策略：</t>
  </si>
  <si>
    <t>**设备什么阶段、谁来议价；</t>
  </si>
  <si>
    <t>最终定标需联合项目策略谈判</t>
  </si>
  <si>
    <t>四、其它记录</t>
  </si>
  <si>
    <t>材料名称</t>
  </si>
  <si>
    <t>型号</t>
  </si>
  <si>
    <t>规格</t>
  </si>
  <si>
    <t>备注（单元）</t>
  </si>
  <si>
    <t>数量</t>
  </si>
  <si>
    <t>电力电缆</t>
  </si>
  <si>
    <t>ZC-YJV-8.7/15kV</t>
  </si>
  <si>
    <t>3*95</t>
  </si>
  <si>
    <t>ZBN-YJV-0.6/1kV</t>
  </si>
  <si>
    <t>3*2.5</t>
  </si>
  <si>
    <t>5*4</t>
  </si>
  <si>
    <t>4*10</t>
  </si>
  <si>
    <t>4*25</t>
  </si>
  <si>
    <t>3*25</t>
  </si>
  <si>
    <t>3*10</t>
  </si>
  <si>
    <t>4*120+1*70</t>
  </si>
  <si>
    <t>ZC-YJV-0.6/1kV</t>
  </si>
  <si>
    <t>3*4</t>
  </si>
  <si>
    <t>4*2.5</t>
  </si>
  <si>
    <t>4*25+1*16</t>
  </si>
  <si>
    <t>4*35+1*16</t>
  </si>
  <si>
    <t>5*2.5</t>
  </si>
  <si>
    <t>5*6</t>
  </si>
  <si>
    <t>5*10</t>
  </si>
  <si>
    <t>5*16</t>
  </si>
  <si>
    <t>4*150+1*70</t>
  </si>
  <si>
    <t>4*70+1*35</t>
  </si>
  <si>
    <t>4*95+1*50</t>
  </si>
  <si>
    <t>3*25+1*16</t>
  </si>
  <si>
    <t>3*35+2*16</t>
  </si>
  <si>
    <t>3*35+1*16</t>
  </si>
  <si>
    <t>ZBN-RVS-300/300V</t>
  </si>
  <si>
    <t>2*1.5</t>
  </si>
  <si>
    <t>ZCN-KVV-450/750V</t>
  </si>
  <si>
    <t>5*1.5</t>
  </si>
  <si>
    <t>ZBN-KVV-450/750V</t>
  </si>
  <si>
    <t>14*1.5</t>
  </si>
  <si>
    <t>4*1.5</t>
  </si>
  <si>
    <t>YTTW-0.6/1kV-</t>
  </si>
  <si>
    <t>5x6</t>
  </si>
  <si>
    <t>BTTRZ-</t>
  </si>
  <si>
    <t>接地电缆</t>
  </si>
  <si>
    <t>VV-0.6/1kV-</t>
  </si>
  <si>
    <t>1x150</t>
  </si>
  <si>
    <t>合计</t>
  </si>
  <si>
    <t>序号</t>
  </si>
  <si>
    <t>名称</t>
  </si>
  <si>
    <t>上包</t>
  </si>
  <si>
    <t>上限</t>
  </si>
  <si>
    <t>品牌1（内）</t>
  </si>
  <si>
    <t>品牌2（内）</t>
  </si>
  <si>
    <t>品牌3（外）</t>
  </si>
  <si>
    <t>公司名称</t>
  </si>
  <si>
    <t>公司名称1</t>
  </si>
  <si>
    <t>公司名称2</t>
  </si>
  <si>
    <t>公司名称3</t>
  </si>
  <si>
    <t>公司性质</t>
  </si>
  <si>
    <t>厂家/代理商</t>
  </si>
  <si>
    <t>联系方式</t>
  </si>
  <si>
    <t>邮箱</t>
  </si>
  <si>
    <t>备注</t>
  </si>
  <si>
    <t>厂家直签/厂家报价代理商签约/代理商报价</t>
  </si>
  <si>
    <t>第一轮</t>
  </si>
  <si>
    <t>第二轮</t>
  </si>
  <si>
    <t>第三轮</t>
  </si>
  <si>
    <t>最终优惠</t>
  </si>
  <si>
    <t>货期</t>
  </si>
  <si>
    <t>项目需求</t>
  </si>
  <si>
    <t>供应商提报</t>
  </si>
  <si>
    <t>质保要求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</si>
  <si>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X年</t>
    </r>
  </si>
  <si>
    <t>供应商提供</t>
  </si>
  <si>
    <t>付款条件</t>
  </si>
  <si>
    <t>20%预付，50%到货，25%调试验收，5%质保金。</t>
  </si>
  <si>
    <t>付款方式</t>
  </si>
  <si>
    <t>电子银行承兑&amp;供应链金融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</si>
</sst>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m\ d\,\ yyyy;@"/>
    <numFmt numFmtId="177" formatCode="#,##0;[Red]#,##0"/>
    <numFmt numFmtId="178" formatCode="0.00;[Red]0.00"/>
    <numFmt numFmtId="179" formatCode="#,##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新細明體"/>
      <charset val="134"/>
    </font>
    <font>
      <sz val="9"/>
      <color theme="1"/>
      <name val="宋体"/>
      <charset val="134"/>
      <scheme val="minor"/>
    </font>
    <font>
      <sz val="10"/>
      <name val="Arial"/>
      <charset val="134"/>
    </font>
    <font>
      <sz val="9"/>
      <name val="宋体"/>
      <charset val="134"/>
    </font>
    <font>
      <sz val="12"/>
      <color indexed="8"/>
      <name val="新細明體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176" fontId="0" fillId="0" borderId="0"/>
    <xf numFmtId="0" fontId="23" fillId="0" borderId="0">
      <alignment vertical="center"/>
    </xf>
    <xf numFmtId="0" fontId="1" fillId="0" borderId="0"/>
    <xf numFmtId="0" fontId="0" fillId="0" borderId="0"/>
    <xf numFmtId="0" fontId="1" fillId="0" borderId="0">
      <alignment vertical="center"/>
    </xf>
    <xf numFmtId="0" fontId="24" fillId="0" borderId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6" fillId="0" borderId="0"/>
    <xf numFmtId="0" fontId="24" fillId="0" borderId="0">
      <alignment vertical="center"/>
    </xf>
    <xf numFmtId="0" fontId="1" fillId="0" borderId="0"/>
    <xf numFmtId="0" fontId="25" fillId="0" borderId="0"/>
    <xf numFmtId="176" fontId="0" fillId="0" borderId="0"/>
    <xf numFmtId="176" fontId="0" fillId="0" borderId="0"/>
    <xf numFmtId="0" fontId="27" fillId="0" borderId="0">
      <alignment vertical="center"/>
      <protection locked="0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176" fontId="0" fillId="0" borderId="0"/>
    <xf numFmtId="176" fontId="0" fillId="0" borderId="0"/>
    <xf numFmtId="0" fontId="24" fillId="0" borderId="0">
      <alignment vertical="center"/>
    </xf>
    <xf numFmtId="0" fontId="26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3" fillId="0" borderId="0"/>
  </cellStyleXfs>
  <cellXfs count="54">
    <xf numFmtId="0" fontId="0" fillId="0" borderId="0" xfId="0"/>
    <xf numFmtId="0" fontId="0" fillId="0" borderId="0" xfId="0" applyFill="1" applyAlignment="1"/>
    <xf numFmtId="0" fontId="0" fillId="0" borderId="1" xfId="0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/>
    </xf>
    <xf numFmtId="3" fontId="0" fillId="0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/>
    </xf>
    <xf numFmtId="178" fontId="0" fillId="0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9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9" fontId="1" fillId="0" borderId="1" xfId="51" applyNumberFormat="1" applyFont="1" applyFill="1" applyBorder="1" applyAlignment="1" applyProtection="1">
      <alignment horizontal="center" vertical="center" wrapText="1"/>
    </xf>
    <xf numFmtId="179" fontId="2" fillId="0" borderId="1" xfId="75" applyNumberFormat="1" applyFont="1" applyFill="1" applyBorder="1" applyAlignment="1" applyProtection="1">
      <alignment horizontal="center" vertical="center"/>
    </xf>
    <xf numFmtId="179" fontId="1" fillId="0" borderId="1" xfId="75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179" fontId="0" fillId="3" borderId="1" xfId="0" applyNumberFormat="1" applyFill="1" applyBorder="1" applyAlignment="1">
      <alignment horizontal="center"/>
    </xf>
    <xf numFmtId="0" fontId="0" fillId="0" borderId="1" xfId="0" applyFont="1" applyBorder="1"/>
    <xf numFmtId="0" fontId="0" fillId="3" borderId="1" xfId="0" applyFont="1" applyFill="1" applyBorder="1" applyAlignment="1">
      <alignment horizontal="center"/>
    </xf>
    <xf numFmtId="0" fontId="0" fillId="0" borderId="0" xfId="0" applyFont="1" applyBorder="1"/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58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58" fontId="0" fillId="0" borderId="1" xfId="0" applyNumberFormat="1" applyBorder="1"/>
    <xf numFmtId="0" fontId="0" fillId="0" borderId="0" xfId="0" applyBorder="1"/>
    <xf numFmtId="58" fontId="0" fillId="0" borderId="0" xfId="0" applyNumberFormat="1" applyBorder="1"/>
    <xf numFmtId="0" fontId="0" fillId="0" borderId="0" xfId="0" applyFont="1"/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3 2 2" xfId="51"/>
    <cellStyle name="常规 12" xfId="52"/>
    <cellStyle name="常规 2 2 7" xfId="53"/>
    <cellStyle name="一般" xfId="54"/>
    <cellStyle name="Normal 2" xfId="55"/>
    <cellStyle name="常规 2 2" xfId="56"/>
    <cellStyle name="Normal_PD2 BUDGET FORECAST" xfId="57"/>
    <cellStyle name="常规 2 3 2" xfId="58"/>
    <cellStyle name="|: 获取数据 ..." xfId="59"/>
    <cellStyle name="Normal" xfId="60"/>
    <cellStyle name="常规 11" xfId="61"/>
    <cellStyle name="常规 11 2" xfId="62"/>
    <cellStyle name="常规 2" xfId="63"/>
    <cellStyle name="常规 2 2 2 2 2" xfId="64"/>
    <cellStyle name="常规 3" xfId="65"/>
    <cellStyle name="常规 4" xfId="66"/>
    <cellStyle name="常规 4 2" xfId="67"/>
    <cellStyle name="常规 5" xfId="68"/>
    <cellStyle name="常规 5 3" xfId="69"/>
    <cellStyle name="常规 5 5" xfId="70"/>
    <cellStyle name="常规 5 5 2" xfId="71"/>
    <cellStyle name="常规 6 2" xfId="72"/>
    <cellStyle name="常规 8" xfId="73"/>
    <cellStyle name="千位分隔 2" xfId="74"/>
    <cellStyle name="千位分隔 2 2" xfId="75"/>
    <cellStyle name="千位分隔 4" xfId="76"/>
    <cellStyle name="样式 1" xfId="77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M30"/>
  <sheetViews>
    <sheetView topLeftCell="B1" workbookViewId="0">
      <selection activeCell="F14" sqref="F14"/>
    </sheetView>
  </sheetViews>
  <sheetFormatPr defaultColWidth="8.87962962962963" defaultRowHeight="14.4"/>
  <cols>
    <col min="3" max="3" width="15.8796296296296" customWidth="1"/>
    <col min="4" max="4" width="18.1111111111111" customWidth="1"/>
    <col min="5" max="5" width="11.8796296296296" customWidth="1"/>
    <col min="6" max="6" width="38.8796296296296" customWidth="1"/>
    <col min="7" max="8" width="9.11111111111111" customWidth="1"/>
    <col min="9" max="9" width="12.8796296296296" customWidth="1"/>
    <col min="10" max="10" width="9.11111111111111" customWidth="1"/>
    <col min="11" max="11" width="12.4444444444444" customWidth="1"/>
    <col min="12" max="12" width="36.8796296296296" customWidth="1"/>
    <col min="13" max="13" width="13.4444444444444" customWidth="1"/>
  </cols>
  <sheetData>
    <row r="2" spans="3:13">
      <c r="C2" t="s">
        <v>0</v>
      </c>
    </row>
    <row r="3" spans="3:13">
      <c r="C3" s="32" t="s">
        <v>1</v>
      </c>
      <c r="D3" s="33" t="s">
        <v>2</v>
      </c>
      <c r="F3" s="26" t="s">
        <v>3</v>
      </c>
      <c r="G3" s="34"/>
      <c r="H3" s="35"/>
      <c r="I3" s="35"/>
      <c r="J3" s="35"/>
      <c r="K3" s="36"/>
    </row>
    <row r="4" spans="3:13">
      <c r="C4" s="32" t="s">
        <v>4</v>
      </c>
      <c r="D4" s="33" t="s">
        <v>5</v>
      </c>
      <c r="F4" s="26" t="s">
        <v>6</v>
      </c>
      <c r="G4" s="34"/>
      <c r="H4" s="35"/>
      <c r="I4" s="35"/>
      <c r="J4" s="35"/>
      <c r="K4" s="36"/>
    </row>
    <row r="5" spans="3:13">
      <c r="C5" s="32" t="s">
        <v>7</v>
      </c>
      <c r="D5" s="33" t="s">
        <v>8</v>
      </c>
      <c r="F5" s="26" t="s">
        <v>9</v>
      </c>
      <c r="G5" s="34"/>
      <c r="H5" s="35"/>
      <c r="I5" s="35"/>
      <c r="J5" s="35"/>
      <c r="K5" s="36"/>
    </row>
    <row r="6" spans="3:13">
      <c r="C6" s="32" t="s">
        <v>10</v>
      </c>
      <c r="D6" s="33" t="s">
        <v>11</v>
      </c>
      <c r="F6" s="26" t="s">
        <v>12</v>
      </c>
      <c r="G6" s="34"/>
      <c r="H6" s="35"/>
      <c r="I6" s="35"/>
      <c r="J6" s="35"/>
      <c r="K6" s="36"/>
    </row>
    <row r="7" spans="3:13">
      <c r="C7" s="32" t="s">
        <v>13</v>
      </c>
      <c r="D7" s="37" t="s">
        <v>14</v>
      </c>
      <c r="F7" s="26" t="s">
        <v>15</v>
      </c>
      <c r="G7" s="34"/>
      <c r="H7" s="35"/>
      <c r="I7" s="35"/>
      <c r="J7" s="35"/>
      <c r="K7" s="36"/>
    </row>
    <row r="8" spans="3:13">
      <c r="C8" s="32" t="s">
        <v>16</v>
      </c>
      <c r="D8" s="37" t="s">
        <v>14</v>
      </c>
      <c r="F8" s="26" t="s">
        <v>17</v>
      </c>
      <c r="G8" s="34"/>
      <c r="H8" s="35"/>
      <c r="I8" s="35"/>
      <c r="J8" s="35"/>
      <c r="K8" s="36"/>
    </row>
    <row r="9" spans="3:13">
      <c r="C9" s="38" t="s">
        <v>18</v>
      </c>
      <c r="D9" s="39" t="s">
        <v>19</v>
      </c>
      <c r="F9" s="26" t="s">
        <v>20</v>
      </c>
      <c r="G9" s="34"/>
      <c r="H9" s="35"/>
      <c r="I9" s="35"/>
      <c r="J9" s="35"/>
      <c r="K9" s="36"/>
    </row>
    <row r="10" spans="3:13">
      <c r="C10" s="40"/>
      <c r="D10" s="40"/>
    </row>
    <row r="11" spans="3:13">
      <c r="C11" t="s">
        <v>21</v>
      </c>
    </row>
    <row r="12" spans="3:13">
      <c r="C12" s="41" t="s">
        <v>22</v>
      </c>
      <c r="D12" s="41" t="s">
        <v>23</v>
      </c>
      <c r="E12" s="24" t="s">
        <v>24</v>
      </c>
      <c r="F12" s="41" t="s">
        <v>25</v>
      </c>
      <c r="G12" s="42" t="s">
        <v>26</v>
      </c>
      <c r="H12" s="4"/>
      <c r="I12" s="4"/>
      <c r="J12" s="43" t="s">
        <v>27</v>
      </c>
      <c r="K12" s="43" t="s">
        <v>28</v>
      </c>
      <c r="L12" s="41" t="s">
        <v>29</v>
      </c>
      <c r="M12" s="44" t="s">
        <v>30</v>
      </c>
    </row>
    <row r="13" spans="3:13">
      <c r="C13" s="28"/>
      <c r="D13" s="28"/>
      <c r="E13" s="24"/>
      <c r="F13" s="28"/>
      <c r="G13" s="33" t="s">
        <v>31</v>
      </c>
      <c r="H13" s="33" t="s">
        <v>32</v>
      </c>
      <c r="I13" s="33" t="s">
        <v>33</v>
      </c>
      <c r="J13" s="45"/>
      <c r="K13" s="45"/>
      <c r="L13" s="28"/>
      <c r="M13" s="46"/>
    </row>
    <row r="14" spans="3:13">
      <c r="C14" s="33" t="s">
        <v>34</v>
      </c>
      <c r="D14" s="47" t="s">
        <v>35</v>
      </c>
      <c r="E14" s="33" t="s">
        <v>36</v>
      </c>
      <c r="F14" s="33" t="s">
        <v>37</v>
      </c>
      <c r="G14" s="33"/>
      <c r="H14" s="33"/>
      <c r="I14" s="33"/>
      <c r="J14" s="33" t="s">
        <v>38</v>
      </c>
      <c r="K14" s="24">
        <v>2</v>
      </c>
      <c r="L14" s="48"/>
      <c r="M14" s="32"/>
    </row>
    <row r="15" spans="3:13">
      <c r="C15" s="33"/>
      <c r="D15" s="47"/>
      <c r="E15" s="33"/>
      <c r="F15" s="33"/>
      <c r="G15" s="6"/>
      <c r="H15" s="6"/>
      <c r="I15" s="6"/>
      <c r="J15" s="49"/>
      <c r="K15" s="24"/>
      <c r="L15" s="48"/>
      <c r="M15" s="32"/>
    </row>
    <row r="16" spans="3:13">
      <c r="C16" s="32"/>
      <c r="D16" s="47"/>
      <c r="E16" s="32"/>
      <c r="F16" s="32"/>
      <c r="G16" s="32"/>
      <c r="H16" s="32"/>
      <c r="I16" s="32"/>
      <c r="J16" s="38"/>
      <c r="K16" s="24"/>
      <c r="L16" s="48"/>
      <c r="M16" s="32"/>
    </row>
    <row r="17" spans="3:13">
      <c r="C17" s="32"/>
      <c r="D17" s="47"/>
      <c r="E17" s="32"/>
      <c r="F17" s="32"/>
      <c r="G17" s="32"/>
      <c r="H17" s="32"/>
      <c r="I17" s="32"/>
      <c r="J17" s="32"/>
      <c r="K17" s="24"/>
      <c r="L17" s="48"/>
      <c r="M17" s="32"/>
    </row>
    <row r="18" spans="3:13">
      <c r="C18" s="32"/>
      <c r="D18" s="47"/>
      <c r="E18" s="32"/>
      <c r="F18" s="32"/>
      <c r="G18" s="32"/>
      <c r="H18" s="32"/>
      <c r="I18" s="32"/>
      <c r="J18" s="32"/>
      <c r="K18" s="24"/>
      <c r="L18" s="32"/>
      <c r="M18" s="32"/>
    </row>
    <row r="19" spans="3:13">
      <c r="C19" s="32"/>
      <c r="D19" s="50"/>
      <c r="E19" s="32"/>
      <c r="F19" s="32"/>
      <c r="G19" s="32"/>
      <c r="H19" s="32"/>
      <c r="I19" s="32"/>
      <c r="J19" s="32"/>
      <c r="K19" s="32"/>
      <c r="L19" s="32"/>
      <c r="M19" s="32"/>
    </row>
    <row r="20" spans="3:13">
      <c r="C20" s="51"/>
      <c r="D20" s="52"/>
      <c r="E20" s="51"/>
      <c r="F20" s="51"/>
      <c r="G20" s="51"/>
      <c r="H20" s="51"/>
      <c r="I20" s="51"/>
      <c r="J20" s="51"/>
      <c r="K20" s="51"/>
      <c r="L20" s="51"/>
    </row>
    <row r="21" spans="3:13">
      <c r="C21" s="40" t="s">
        <v>39</v>
      </c>
      <c r="D21" s="52"/>
      <c r="E21" s="51"/>
      <c r="F21" s="51"/>
      <c r="G21" s="51"/>
      <c r="H21" s="51"/>
      <c r="I21" s="51"/>
      <c r="J21" s="51"/>
      <c r="K21" s="51"/>
      <c r="L21" s="51"/>
    </row>
    <row r="22" spans="3:13">
      <c r="C22" s="53" t="s">
        <v>40</v>
      </c>
      <c r="D22" t="s">
        <v>41</v>
      </c>
      <c r="E22" t="s">
        <v>42</v>
      </c>
      <c r="F22" t="s">
        <v>43</v>
      </c>
    </row>
    <row r="23" spans="3:13">
      <c r="C23" s="53" t="s">
        <v>44</v>
      </c>
      <c r="D23" s="53" t="s">
        <v>45</v>
      </c>
    </row>
    <row r="24" spans="3:13">
      <c r="C24" s="53"/>
      <c r="D24" s="53" t="s">
        <v>46</v>
      </c>
    </row>
    <row r="25" spans="3:13">
      <c r="C25" s="53"/>
      <c r="D25" s="53" t="s">
        <v>47</v>
      </c>
    </row>
    <row r="26" spans="3:13">
      <c r="C26" s="53"/>
      <c r="D26" s="53" t="s">
        <v>48</v>
      </c>
    </row>
    <row r="27" spans="3:13">
      <c r="C27" s="53" t="s">
        <v>49</v>
      </c>
      <c r="D27" s="53" t="s">
        <v>50</v>
      </c>
    </row>
    <row r="28" spans="3:13">
      <c r="C28" t="s">
        <v>51</v>
      </c>
      <c r="D28" s="53" t="s">
        <v>52</v>
      </c>
    </row>
    <row r="29" spans="3:13">
      <c r="D29" s="53" t="s">
        <v>53</v>
      </c>
    </row>
    <row r="30" spans="3:13">
      <c r="C30" s="53" t="s">
        <v>54</v>
      </c>
    </row>
  </sheetData>
  <mergeCells count="16">
    <mergeCell ref="G3:K3"/>
    <mergeCell ref="G4:K4"/>
    <mergeCell ref="G5:K5"/>
    <mergeCell ref="G6:K6"/>
    <mergeCell ref="G7:K7"/>
    <mergeCell ref="G8:K8"/>
    <mergeCell ref="G9:K9"/>
    <mergeCell ref="G12:I12"/>
    <mergeCell ref="C12:C13"/>
    <mergeCell ref="D12:D13"/>
    <mergeCell ref="E12:E13"/>
    <mergeCell ref="F12:F13"/>
    <mergeCell ref="J12:J13"/>
    <mergeCell ref="K12:K13"/>
    <mergeCell ref="L12:L13"/>
    <mergeCell ref="M12:M1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36"/>
  <sheetViews>
    <sheetView tabSelected="1" zoomScale="130" zoomScaleNormal="130" workbookViewId="0">
      <selection activeCell="E35" sqref="E35"/>
    </sheetView>
  </sheetViews>
  <sheetFormatPr defaultColWidth="8.87962962962963" defaultRowHeight="14.4" outlineLevelCol="5"/>
  <cols>
    <col min="2" max="2" width="14.212962962963" customWidth="1"/>
    <col min="3" max="3" width="33.8888888888889" customWidth="1"/>
    <col min="4" max="4" width="22.7777777777778" customWidth="1"/>
    <col min="5" max="5" width="12.5555555555556" customWidth="1"/>
    <col min="6" max="6" width="8.33333333333333" style="23" customWidth="1"/>
    <col min="7" max="7" width="31.7777777777778" customWidth="1"/>
  </cols>
  <sheetData>
    <row r="2" s="21" customFormat="1" ht="25.05" customHeight="1" spans="2:6">
      <c r="B2" s="24" t="s">
        <v>55</v>
      </c>
      <c r="C2" s="25" t="s">
        <v>56</v>
      </c>
      <c r="D2" s="26" t="s">
        <v>57</v>
      </c>
      <c r="E2" s="26" t="s">
        <v>58</v>
      </c>
      <c r="F2" s="27" t="s">
        <v>59</v>
      </c>
    </row>
    <row r="3" s="21" customFormat="1" ht="25.05" customHeight="1" spans="2:6">
      <c r="B3" s="24"/>
      <c r="C3" s="28"/>
      <c r="D3" s="24"/>
      <c r="E3" s="24"/>
      <c r="F3" s="27"/>
    </row>
    <row r="4" s="21" customFormat="1" ht="22.05" customHeight="1" spans="2:6">
      <c r="B4" s="24" t="s">
        <v>60</v>
      </c>
      <c r="C4" s="24" t="s">
        <v>61</v>
      </c>
      <c r="D4" s="29" t="s">
        <v>62</v>
      </c>
      <c r="E4" s="29">
        <v>302</v>
      </c>
      <c r="F4" s="30">
        <v>220</v>
      </c>
    </row>
    <row r="5" s="21" customFormat="1" ht="22.05" customHeight="1" spans="2:6">
      <c r="B5" s="24" t="s">
        <v>60</v>
      </c>
      <c r="C5" s="24" t="s">
        <v>63</v>
      </c>
      <c r="D5" s="29" t="s">
        <v>64</v>
      </c>
      <c r="E5" s="29">
        <v>302</v>
      </c>
      <c r="F5" s="30">
        <f>60*0+277+22</f>
        <v>299</v>
      </c>
    </row>
    <row r="6" s="21" customFormat="1" ht="22.05" customHeight="1" spans="2:6">
      <c r="B6" s="24" t="s">
        <v>60</v>
      </c>
      <c r="C6" s="24" t="s">
        <v>63</v>
      </c>
      <c r="D6" s="29" t="s">
        <v>65</v>
      </c>
      <c r="E6" s="29">
        <v>302</v>
      </c>
      <c r="F6" s="30">
        <f>20*0+100+4</f>
        <v>104</v>
      </c>
    </row>
    <row r="7" s="21" customFormat="1" ht="22.05" customHeight="1" spans="2:6">
      <c r="B7" s="24" t="s">
        <v>60</v>
      </c>
      <c r="C7" s="24" t="s">
        <v>63</v>
      </c>
      <c r="D7" s="29" t="s">
        <v>66</v>
      </c>
      <c r="E7" s="29">
        <v>302</v>
      </c>
      <c r="F7" s="30">
        <f>16*0+20+6</f>
        <v>26</v>
      </c>
    </row>
    <row r="8" s="21" customFormat="1" ht="22.05" customHeight="1" spans="2:6">
      <c r="B8" s="24" t="s">
        <v>60</v>
      </c>
      <c r="C8" s="24" t="s">
        <v>63</v>
      </c>
      <c r="D8" s="29" t="s">
        <v>67</v>
      </c>
      <c r="E8" s="29">
        <v>302</v>
      </c>
      <c r="F8" s="30">
        <f>32*0+40+4</f>
        <v>44</v>
      </c>
    </row>
    <row r="9" s="21" customFormat="1" ht="22.05" customHeight="1" spans="2:6">
      <c r="B9" s="24" t="s">
        <v>60</v>
      </c>
      <c r="C9" s="24" t="s">
        <v>63</v>
      </c>
      <c r="D9" s="29" t="s">
        <v>68</v>
      </c>
      <c r="E9" s="29">
        <v>302</v>
      </c>
      <c r="F9" s="30">
        <f>32*0+40+6</f>
        <v>46</v>
      </c>
    </row>
    <row r="10" s="21" customFormat="1" ht="22.05" customHeight="1" spans="2:6">
      <c r="B10" s="24" t="s">
        <v>60</v>
      </c>
      <c r="C10" s="24" t="s">
        <v>63</v>
      </c>
      <c r="D10" s="29" t="s">
        <v>69</v>
      </c>
      <c r="E10" s="29">
        <v>302</v>
      </c>
      <c r="F10" s="30">
        <f>16*0+20+6</f>
        <v>26</v>
      </c>
    </row>
    <row r="11" s="21" customFormat="1" ht="22.05" customHeight="1" spans="2:6">
      <c r="B11" s="24" t="s">
        <v>60</v>
      </c>
      <c r="C11" s="24" t="s">
        <v>63</v>
      </c>
      <c r="D11" s="29" t="s">
        <v>70</v>
      </c>
      <c r="E11" s="29">
        <v>302</v>
      </c>
      <c r="F11" s="30">
        <f>315*0+75+8</f>
        <v>83</v>
      </c>
    </row>
    <row r="12" s="21" customFormat="1" ht="22.05" customHeight="1" spans="2:6">
      <c r="B12" s="24" t="s">
        <v>60</v>
      </c>
      <c r="C12" s="24" t="s">
        <v>71</v>
      </c>
      <c r="D12" s="29" t="s">
        <v>69</v>
      </c>
      <c r="E12" s="29">
        <v>302</v>
      </c>
      <c r="F12" s="30">
        <v>590</v>
      </c>
    </row>
    <row r="13" s="21" customFormat="1" ht="22.05" customHeight="1" spans="2:6">
      <c r="B13" s="24" t="s">
        <v>60</v>
      </c>
      <c r="C13" s="24" t="s">
        <v>71</v>
      </c>
      <c r="D13" s="29" t="s">
        <v>72</v>
      </c>
      <c r="E13" s="29">
        <v>302</v>
      </c>
      <c r="F13" s="30">
        <f>80+6</f>
        <v>86</v>
      </c>
    </row>
    <row r="14" s="21" customFormat="1" ht="22.05" customHeight="1" spans="2:6">
      <c r="B14" s="24" t="s">
        <v>60</v>
      </c>
      <c r="C14" s="24" t="s">
        <v>71</v>
      </c>
      <c r="D14" s="29" t="s">
        <v>73</v>
      </c>
      <c r="E14" s="29">
        <v>302</v>
      </c>
      <c r="F14" s="30">
        <f>500*0+33+4</f>
        <v>37</v>
      </c>
    </row>
    <row r="15" s="21" customFormat="1" ht="22.05" customHeight="1" spans="2:6">
      <c r="B15" s="24" t="s">
        <v>60</v>
      </c>
      <c r="C15" s="24" t="s">
        <v>71</v>
      </c>
      <c r="D15" s="29" t="s">
        <v>74</v>
      </c>
      <c r="E15" s="29">
        <v>302</v>
      </c>
      <c r="F15" s="30">
        <f>23*0+62+6</f>
        <v>68</v>
      </c>
    </row>
    <row r="16" s="21" customFormat="1" ht="22.05" customHeight="1" spans="2:6">
      <c r="B16" s="24" t="s">
        <v>60</v>
      </c>
      <c r="C16" s="24" t="s">
        <v>71</v>
      </c>
      <c r="D16" s="29" t="s">
        <v>75</v>
      </c>
      <c r="E16" s="29">
        <v>302</v>
      </c>
      <c r="F16" s="30">
        <f>136+6</f>
        <v>142</v>
      </c>
    </row>
    <row r="17" s="21" customFormat="1" ht="22.05" customHeight="1" spans="2:6">
      <c r="B17" s="24" t="s">
        <v>60</v>
      </c>
      <c r="C17" s="24" t="s">
        <v>71</v>
      </c>
      <c r="D17" s="29" t="s">
        <v>76</v>
      </c>
      <c r="E17" s="29">
        <v>302</v>
      </c>
      <c r="F17" s="30">
        <f>348+12</f>
        <v>360</v>
      </c>
    </row>
    <row r="18" s="21" customFormat="1" ht="22.05" customHeight="1" spans="2:6">
      <c r="B18" s="24" t="s">
        <v>60</v>
      </c>
      <c r="C18" s="24" t="s">
        <v>71</v>
      </c>
      <c r="D18" s="29" t="s">
        <v>65</v>
      </c>
      <c r="E18" s="29">
        <v>302</v>
      </c>
      <c r="F18" s="30">
        <f>65+6</f>
        <v>71</v>
      </c>
    </row>
    <row r="19" s="21" customFormat="1" ht="22.05" customHeight="1" spans="2:6">
      <c r="B19" s="24" t="s">
        <v>60</v>
      </c>
      <c r="C19" s="24" t="s">
        <v>71</v>
      </c>
      <c r="D19" s="29" t="s">
        <v>77</v>
      </c>
      <c r="E19" s="29">
        <v>302</v>
      </c>
      <c r="F19" s="30">
        <v>17</v>
      </c>
    </row>
    <row r="20" s="21" customFormat="1" ht="22.05" customHeight="1" spans="2:6">
      <c r="B20" s="24" t="s">
        <v>60</v>
      </c>
      <c r="C20" s="24" t="s">
        <v>71</v>
      </c>
      <c r="D20" s="29" t="s">
        <v>78</v>
      </c>
      <c r="E20" s="29">
        <v>302</v>
      </c>
      <c r="F20" s="30">
        <f>565-30</f>
        <v>535</v>
      </c>
    </row>
    <row r="21" s="21" customFormat="1" ht="22.05" customHeight="1" spans="2:6">
      <c r="B21" s="24" t="s">
        <v>60</v>
      </c>
      <c r="C21" s="24" t="s">
        <v>71</v>
      </c>
      <c r="D21" s="29" t="s">
        <v>79</v>
      </c>
      <c r="E21" s="29">
        <v>302</v>
      </c>
      <c r="F21" s="30">
        <f>102+4</f>
        <v>106</v>
      </c>
    </row>
    <row r="22" s="21" customFormat="1" ht="22.05" customHeight="1" spans="2:6">
      <c r="B22" s="24" t="s">
        <v>60</v>
      </c>
      <c r="C22" s="24" t="s">
        <v>71</v>
      </c>
      <c r="D22" s="29" t="s">
        <v>80</v>
      </c>
      <c r="E22" s="29">
        <v>302</v>
      </c>
      <c r="F22" s="30">
        <f>182*0+204+6</f>
        <v>210</v>
      </c>
    </row>
    <row r="23" s="21" customFormat="1" ht="22.05" customHeight="1" spans="2:6">
      <c r="B23" s="24" t="s">
        <v>60</v>
      </c>
      <c r="C23" s="24" t="s">
        <v>71</v>
      </c>
      <c r="D23" s="29" t="s">
        <v>81</v>
      </c>
      <c r="E23" s="29">
        <v>302</v>
      </c>
      <c r="F23" s="30">
        <f>150+16</f>
        <v>166</v>
      </c>
    </row>
    <row r="24" s="21" customFormat="1" ht="22.05" customHeight="1" spans="2:6">
      <c r="B24" s="24" t="s">
        <v>60</v>
      </c>
      <c r="C24" s="24" t="s">
        <v>71</v>
      </c>
      <c r="D24" s="29" t="s">
        <v>82</v>
      </c>
      <c r="E24" s="29">
        <v>302</v>
      </c>
      <c r="F24" s="30">
        <f>93+6</f>
        <v>99</v>
      </c>
    </row>
    <row r="25" s="21" customFormat="1" ht="22.05" customHeight="1" spans="2:6">
      <c r="B25" s="24" t="s">
        <v>60</v>
      </c>
      <c r="C25" s="24" t="s">
        <v>71</v>
      </c>
      <c r="D25" s="29" t="s">
        <v>83</v>
      </c>
      <c r="E25" s="29">
        <v>302</v>
      </c>
      <c r="F25" s="30">
        <f>70*0+101+6</f>
        <v>107</v>
      </c>
    </row>
    <row r="26" s="21" customFormat="1" ht="52" customHeight="1" spans="2:6">
      <c r="B26" s="24" t="s">
        <v>60</v>
      </c>
      <c r="C26" s="24" t="s">
        <v>71</v>
      </c>
      <c r="D26" s="29" t="s">
        <v>84</v>
      </c>
      <c r="E26" s="29">
        <v>302</v>
      </c>
      <c r="F26" s="30">
        <f>425*0+332+2+2*8</f>
        <v>350</v>
      </c>
    </row>
    <row r="27" s="21" customFormat="1" ht="22.05" customHeight="1" spans="2:6">
      <c r="B27" s="24" t="s">
        <v>60</v>
      </c>
      <c r="C27" s="24" t="s">
        <v>71</v>
      </c>
      <c r="D27" s="29" t="s">
        <v>85</v>
      </c>
      <c r="E27" s="29">
        <v>302</v>
      </c>
      <c r="F27" s="30">
        <f>55+22</f>
        <v>77</v>
      </c>
    </row>
    <row r="28" s="21" customFormat="1" ht="22.05" customHeight="1" spans="2:6">
      <c r="B28" s="24" t="s">
        <v>60</v>
      </c>
      <c r="C28" s="24" t="s">
        <v>71</v>
      </c>
      <c r="D28" s="29" t="s">
        <v>70</v>
      </c>
      <c r="E28" s="29">
        <v>302</v>
      </c>
      <c r="F28" s="30">
        <f>20+6</f>
        <v>26</v>
      </c>
    </row>
    <row r="29" s="21" customFormat="1" ht="22.05" customHeight="1" spans="2:6">
      <c r="B29" s="24" t="s">
        <v>60</v>
      </c>
      <c r="C29" s="24" t="s">
        <v>86</v>
      </c>
      <c r="D29" s="29" t="s">
        <v>87</v>
      </c>
      <c r="E29" s="29">
        <v>302</v>
      </c>
      <c r="F29" s="30">
        <f>80</f>
        <v>80</v>
      </c>
    </row>
    <row r="30" s="22" customFormat="1" ht="22.05" customHeight="1" spans="2:6">
      <c r="B30" s="2" t="s">
        <v>60</v>
      </c>
      <c r="C30" s="2" t="s">
        <v>88</v>
      </c>
      <c r="D30" s="29" t="s">
        <v>89</v>
      </c>
      <c r="E30" s="29">
        <v>302</v>
      </c>
      <c r="F30" s="30">
        <f>30*0+83+6</f>
        <v>89</v>
      </c>
    </row>
    <row r="31" s="21" customFormat="1" ht="22.05" customHeight="1" spans="2:6">
      <c r="B31" s="24" t="s">
        <v>60</v>
      </c>
      <c r="C31" s="24" t="s">
        <v>90</v>
      </c>
      <c r="D31" s="29" t="s">
        <v>91</v>
      </c>
      <c r="E31" s="29">
        <v>302</v>
      </c>
      <c r="F31" s="30">
        <f>20*0+281+6+4</f>
        <v>291</v>
      </c>
    </row>
    <row r="32" s="22" customFormat="1" ht="22.05" customHeight="1" spans="2:6">
      <c r="B32" s="2" t="s">
        <v>60</v>
      </c>
      <c r="C32" s="2" t="s">
        <v>90</v>
      </c>
      <c r="D32" s="29" t="s">
        <v>92</v>
      </c>
      <c r="E32" s="29">
        <v>302</v>
      </c>
      <c r="F32" s="30">
        <f>278+2*3+4</f>
        <v>288</v>
      </c>
    </row>
    <row r="33" s="22" customFormat="1" ht="22.05" customHeight="1" spans="2:6">
      <c r="B33" s="2" t="s">
        <v>60</v>
      </c>
      <c r="C33" s="2" t="s">
        <v>93</v>
      </c>
      <c r="D33" s="29" t="s">
        <v>94</v>
      </c>
      <c r="E33" s="29">
        <v>302</v>
      </c>
      <c r="F33" s="30">
        <f>330*0+33+6</f>
        <v>39</v>
      </c>
    </row>
    <row r="34" s="22" customFormat="1" ht="22.05" customHeight="1" spans="2:6">
      <c r="B34" s="2" t="s">
        <v>60</v>
      </c>
      <c r="C34" s="2" t="s">
        <v>95</v>
      </c>
      <c r="D34" s="29" t="s">
        <v>78</v>
      </c>
      <c r="E34" s="29">
        <v>208</v>
      </c>
      <c r="F34" s="30">
        <v>152</v>
      </c>
    </row>
    <row r="35" s="22" customFormat="1" ht="22.05" customHeight="1" spans="2:6">
      <c r="B35" s="2" t="s">
        <v>96</v>
      </c>
      <c r="C35" s="2" t="s">
        <v>97</v>
      </c>
      <c r="D35" s="29" t="s">
        <v>98</v>
      </c>
      <c r="E35" s="29">
        <v>302</v>
      </c>
      <c r="F35" s="30">
        <f>17.06*0+22</f>
        <v>22</v>
      </c>
    </row>
    <row r="36" s="21" customFormat="1" ht="22.05" customHeight="1" spans="2:6">
      <c r="B36" s="24" t="s">
        <v>99</v>
      </c>
      <c r="C36" s="24"/>
      <c r="D36" s="29"/>
      <c r="E36" s="29"/>
      <c r="F36" s="31"/>
    </row>
  </sheetData>
  <autoFilter xmlns:etc="http://www.wps.cn/officeDocument/2017/etCustomData" ref="B3:G36" etc:filterBottomFollowUsedRange="0">
    <extLst/>
  </autoFilter>
  <mergeCells count="5"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I19"/>
  <sheetViews>
    <sheetView workbookViewId="0">
      <selection activeCell="K12" sqref="K12"/>
    </sheetView>
  </sheetViews>
  <sheetFormatPr defaultColWidth="8.87962962962963" defaultRowHeight="14.4"/>
  <cols>
    <col min="1" max="2" width="8.87962962962963" style="1"/>
    <col min="3" max="3" width="4.44444444444444" style="1" customWidth="1"/>
    <col min="4" max="4" width="16.8796296296296" style="1" customWidth="1"/>
    <col min="5" max="6" width="13.1111111111111" style="1" customWidth="1"/>
    <col min="7" max="7" width="13.4444444444444" style="1" customWidth="1"/>
    <col min="8" max="8" width="14.4444444444444" style="1" customWidth="1"/>
    <col min="9" max="9" width="12.8796296296296" style="1" customWidth="1"/>
    <col min="10" max="10" width="14.1111111111111" style="1" customWidth="1"/>
    <col min="11" max="12" width="12.8796296296296" style="1"/>
    <col min="13" max="16384" width="8.87962962962963" style="1"/>
  </cols>
  <sheetData>
    <row r="5" spans="3:9">
      <c r="C5" s="2" t="s">
        <v>100</v>
      </c>
      <c r="D5" s="2" t="s">
        <v>101</v>
      </c>
      <c r="E5" s="2" t="s">
        <v>102</v>
      </c>
      <c r="F5" s="2" t="s">
        <v>103</v>
      </c>
      <c r="G5" s="2" t="s">
        <v>104</v>
      </c>
      <c r="H5" s="2" t="s">
        <v>105</v>
      </c>
      <c r="I5" s="2" t="s">
        <v>106</v>
      </c>
    </row>
    <row r="6" spans="3:9">
      <c r="C6" s="2">
        <v>1</v>
      </c>
      <c r="D6" s="2" t="s">
        <v>107</v>
      </c>
      <c r="E6" s="3"/>
      <c r="F6" s="3"/>
      <c r="G6" s="4" t="s">
        <v>108</v>
      </c>
      <c r="H6" s="4" t="s">
        <v>109</v>
      </c>
      <c r="I6" s="4" t="s">
        <v>110</v>
      </c>
    </row>
    <row r="7" spans="3:9">
      <c r="C7" s="2">
        <v>2</v>
      </c>
      <c r="D7" s="2" t="s">
        <v>111</v>
      </c>
      <c r="E7" s="5"/>
      <c r="F7" s="5"/>
      <c r="G7" s="4" t="s">
        <v>112</v>
      </c>
      <c r="H7" s="4"/>
      <c r="I7" s="4"/>
    </row>
    <row r="8" spans="3:9">
      <c r="C8" s="2">
        <v>3</v>
      </c>
      <c r="D8" s="2" t="s">
        <v>32</v>
      </c>
      <c r="E8" s="5"/>
      <c r="F8" s="5"/>
      <c r="G8" s="2" t="s">
        <v>32</v>
      </c>
      <c r="H8" s="6"/>
      <c r="I8" s="6"/>
    </row>
    <row r="9" spans="3:9">
      <c r="C9" s="2">
        <v>4</v>
      </c>
      <c r="D9" s="2" t="s">
        <v>113</v>
      </c>
      <c r="E9" s="5"/>
      <c r="F9" s="5"/>
      <c r="G9" s="2" t="s">
        <v>33</v>
      </c>
      <c r="H9" s="2"/>
      <c r="I9" s="2"/>
    </row>
    <row r="10" spans="3:9">
      <c r="C10" s="2">
        <v>5</v>
      </c>
      <c r="D10" s="2" t="s">
        <v>114</v>
      </c>
      <c r="E10" s="5"/>
      <c r="F10" s="5"/>
      <c r="G10" s="2" t="s">
        <v>114</v>
      </c>
      <c r="H10" s="2"/>
      <c r="I10" s="2"/>
    </row>
    <row r="11" ht="57.6" spans="3:9">
      <c r="C11" s="2">
        <v>6</v>
      </c>
      <c r="D11" s="2" t="s">
        <v>115</v>
      </c>
      <c r="E11" s="5"/>
      <c r="F11" s="5"/>
      <c r="G11" s="4" t="s">
        <v>116</v>
      </c>
      <c r="H11" s="2"/>
      <c r="I11" s="2"/>
    </row>
    <row r="12" spans="3:9">
      <c r="C12" s="2">
        <v>7</v>
      </c>
      <c r="D12" s="2" t="s">
        <v>117</v>
      </c>
      <c r="E12" s="5"/>
      <c r="F12" s="5"/>
      <c r="G12" s="7"/>
      <c r="H12" s="8"/>
      <c r="I12" s="8"/>
    </row>
    <row r="13" spans="3:9">
      <c r="C13" s="2">
        <v>8</v>
      </c>
      <c r="D13" s="2" t="s">
        <v>118</v>
      </c>
      <c r="E13" s="5"/>
      <c r="F13" s="5"/>
      <c r="G13" s="7"/>
      <c r="H13" s="8"/>
      <c r="I13" s="8"/>
    </row>
    <row r="14" spans="3:9">
      <c r="C14" s="2">
        <v>9</v>
      </c>
      <c r="D14" s="2" t="s">
        <v>119</v>
      </c>
      <c r="E14" s="5"/>
      <c r="F14" s="5"/>
      <c r="G14" s="7"/>
      <c r="H14" s="8"/>
      <c r="I14" s="8"/>
    </row>
    <row r="15" spans="3:9">
      <c r="C15" s="2">
        <v>10</v>
      </c>
      <c r="D15" s="2" t="s">
        <v>120</v>
      </c>
      <c r="E15" s="9"/>
      <c r="F15" s="9"/>
      <c r="G15" s="7"/>
      <c r="H15" s="8"/>
      <c r="I15" s="8"/>
    </row>
    <row r="16" spans="3:9">
      <c r="C16" s="2">
        <v>11</v>
      </c>
      <c r="D16" s="10" t="s">
        <v>121</v>
      </c>
      <c r="E16" s="11" t="s">
        <v>122</v>
      </c>
      <c r="F16" s="12"/>
      <c r="G16" s="13" t="s">
        <v>123</v>
      </c>
      <c r="H16" s="14"/>
      <c r="I16" s="14"/>
    </row>
    <row r="17" spans="3:9">
      <c r="C17" s="2">
        <v>14</v>
      </c>
      <c r="D17" s="15" t="s">
        <v>124</v>
      </c>
      <c r="E17" s="11" t="s">
        <v>125</v>
      </c>
      <c r="F17" s="12"/>
      <c r="G17" s="13" t="s">
        <v>126</v>
      </c>
      <c r="H17" s="14"/>
      <c r="I17" s="14"/>
    </row>
    <row r="18" ht="36" customHeight="1" spans="3:9">
      <c r="C18" s="2">
        <v>15</v>
      </c>
      <c r="D18" s="2" t="s">
        <v>127</v>
      </c>
      <c r="E18" s="16" t="s">
        <v>128</v>
      </c>
      <c r="F18" s="17"/>
      <c r="G18" s="18"/>
      <c r="H18" s="18"/>
      <c r="I18" s="18"/>
    </row>
    <row r="19" spans="3:9">
      <c r="C19" s="2">
        <v>16</v>
      </c>
      <c r="D19" s="2" t="s">
        <v>129</v>
      </c>
      <c r="E19" s="19" t="s">
        <v>130</v>
      </c>
      <c r="F19" s="12"/>
      <c r="G19" s="20"/>
      <c r="H19" s="20"/>
      <c r="I19" s="20"/>
    </row>
  </sheetData>
  <mergeCells count="6">
    <mergeCell ref="E16:F16"/>
    <mergeCell ref="E17:F17"/>
    <mergeCell ref="E18:F18"/>
    <mergeCell ref="E19:F19"/>
    <mergeCell ref="E6:E15"/>
    <mergeCell ref="F6:F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采购策划会模板</vt:lpstr>
      <vt:lpstr>电缆</vt:lpstr>
      <vt:lpstr>Sheet1</vt:lpstr>
      <vt:lpstr>招标过程汇报格式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刘晓兵</dc:creator>
  <cp:lastModifiedBy>牟方元</cp:lastModifiedBy>
  <dcterms:created xsi:type="dcterms:W3CDTF">2006-09-16T00:00:00Z</dcterms:created>
  <dcterms:modified xsi:type="dcterms:W3CDTF">2026-10-14T09:39:21Z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A36C422420C64F2CA53465466F7E941C_13</vt:lpwstr>
  </property>
  <property fmtid="{D5CDD505-2E9C-101B-9397-08002B2CF9AE}" pid="5" name="CalculationRule">
    <vt:i4>0</vt:i4>
  </property>
</Properties>
</file>